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19170" windowHeight="17280" tabRatio="265"/>
  </bookViews>
  <sheets>
    <sheet name="Tableau de bord" sheetId="1" r:id="rId1"/>
  </sheets>
  <calcPr calcId="162913"/>
</workbook>
</file>

<file path=xl/calcChain.xml><?xml version="1.0" encoding="utf-8"?>
<calcChain xmlns="http://schemas.openxmlformats.org/spreadsheetml/2006/main">
  <c r="S7" i="1" l="1"/>
  <c r="T7" i="1"/>
  <c r="U7" i="1"/>
  <c r="Y3" i="1" l="1"/>
  <c r="Y4" i="1"/>
  <c r="Y5" i="1"/>
  <c r="Y6" i="1"/>
  <c r="Z3" i="1"/>
  <c r="Z4" i="1"/>
  <c r="Z5" i="1"/>
  <c r="Z6" i="1"/>
  <c r="L6" i="1"/>
  <c r="L5" i="1"/>
  <c r="L4" i="1"/>
  <c r="L3" i="1"/>
  <c r="H6" i="1"/>
  <c r="H5" i="1"/>
  <c r="H4" i="1"/>
  <c r="H3" i="1"/>
  <c r="K7" i="1"/>
  <c r="J7" i="1"/>
  <c r="I7" i="1"/>
  <c r="F7" i="1"/>
  <c r="G7" i="1"/>
  <c r="E7" i="1"/>
  <c r="X6" i="1"/>
  <c r="X5" i="1"/>
  <c r="X4" i="1"/>
  <c r="X3" i="1"/>
  <c r="Z7" i="1" l="1"/>
  <c r="Y7" i="1"/>
  <c r="L7" i="1"/>
  <c r="H7" i="1"/>
  <c r="P4" i="1"/>
  <c r="P5" i="1"/>
  <c r="P6" i="1"/>
  <c r="P3" i="1"/>
  <c r="N7" i="1"/>
  <c r="O7" i="1"/>
  <c r="AA4" i="1"/>
  <c r="AB4" i="1"/>
  <c r="AC4" i="1"/>
  <c r="AA5" i="1"/>
  <c r="AB5" i="1"/>
  <c r="AC5" i="1"/>
  <c r="AA6" i="1"/>
  <c r="AB6" i="1"/>
  <c r="AC6" i="1"/>
  <c r="AA3" i="1"/>
  <c r="AB3" i="1"/>
  <c r="AC3" i="1"/>
  <c r="P7" i="1" l="1"/>
  <c r="AB7" i="1"/>
  <c r="AA7" i="1"/>
  <c r="AC7" i="1"/>
  <c r="B7" i="1"/>
  <c r="R4" i="1"/>
  <c r="AD4" i="1" s="1"/>
  <c r="R5" i="1"/>
  <c r="AD5" i="1" s="1"/>
  <c r="R6" i="1"/>
  <c r="AD6" i="1" s="1"/>
  <c r="R3" i="1"/>
  <c r="D4" i="1"/>
  <c r="D5" i="1"/>
  <c r="D6" i="1"/>
  <c r="D3" i="1"/>
  <c r="X7" i="1" l="1"/>
  <c r="AD3" i="1"/>
  <c r="AD7" i="1" s="1"/>
  <c r="D7" i="1"/>
  <c r="R7" i="1"/>
  <c r="Q7" i="1"/>
  <c r="V7" i="1"/>
  <c r="W7" i="1"/>
  <c r="M7" i="1"/>
  <c r="C7" i="1"/>
</calcChain>
</file>

<file path=xl/comments1.xml><?xml version="1.0" encoding="utf-8"?>
<comments xmlns="http://schemas.openxmlformats.org/spreadsheetml/2006/main">
  <authors>
    <author>Auteur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Toutes les absences à l'exclusion des absences légitimes en interne (infirmerie, convocation vie scolaire…).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Seules les absences illégitimes (article L131-8 du Code de l'éducation).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Circulaire n°2000-105 du 11.07.2000 article 2.2 : "Justifiée par un manquement grave, elle doit demeurer tout à fait exceptionnelle et donner lieu systématiquement à une information écrite au conseiller principal d'éducation et au chef d'établissement"</t>
        </r>
      </text>
    </comment>
  </commentList>
</comments>
</file>

<file path=xl/sharedStrings.xml><?xml version="1.0" encoding="utf-8"?>
<sst xmlns="http://schemas.openxmlformats.org/spreadsheetml/2006/main" count="44" uniqueCount="37">
  <si>
    <t>Sanctions</t>
  </si>
  <si>
    <t>Exclusions de cours</t>
  </si>
  <si>
    <t>Retards</t>
  </si>
  <si>
    <t>Avertissements</t>
  </si>
  <si>
    <t>Blâmes</t>
  </si>
  <si>
    <t>Exclusions internes</t>
  </si>
  <si>
    <t>Exclusions externes</t>
  </si>
  <si>
    <t>Effectifs</t>
  </si>
  <si>
    <t>Retenues</t>
  </si>
  <si>
    <t>Niveaux</t>
  </si>
  <si>
    <t>6ème</t>
  </si>
  <si>
    <t>5ème</t>
  </si>
  <si>
    <t>4ème</t>
  </si>
  <si>
    <t>3ème</t>
  </si>
  <si>
    <t>Taux d'absentéisme</t>
  </si>
  <si>
    <t>1er trim.</t>
  </si>
  <si>
    <t>2ème trim.</t>
  </si>
  <si>
    <t>3ème trim.</t>
  </si>
  <si>
    <t>Taux d'absences</t>
  </si>
  <si>
    <t>Année</t>
  </si>
  <si>
    <t xml:space="preserve">Les nombres en rouge sont à saisir. </t>
  </si>
  <si>
    <t>Collège</t>
  </si>
  <si>
    <t>Autre motif</t>
  </si>
  <si>
    <t>Sans motif communiqué</t>
  </si>
  <si>
    <t>Manquement
grave</t>
  </si>
  <si>
    <t xml:space="preserve">Les nombres en noir sont les formules. </t>
  </si>
  <si>
    <t>Retard pour 100 élèves par niveau</t>
  </si>
  <si>
    <t>Exclusions de cours pour 100 élèves par niveau</t>
  </si>
  <si>
    <t>Retenues pour 100 élèves par niveau</t>
  </si>
  <si>
    <t>Avertissements pour 100 élèves par niveau</t>
  </si>
  <si>
    <t>Blâmes pour 100 élèves par niveau</t>
  </si>
  <si>
    <t>Exclusions internes pour 100 élèves par niveau</t>
  </si>
  <si>
    <t>Exclusions externes pour 100 élèves par niveau</t>
  </si>
  <si>
    <t>Sanctions pour 100 élèves par niveau</t>
  </si>
  <si>
    <t>Mesures de responsabilisation</t>
  </si>
  <si>
    <t>Mesures de resp. pour 100 élèves par niveau</t>
  </si>
  <si>
    <t>Tableau de bord vie scolaire version 1.5 par X. GIRARD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</si>
</sst>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6ème &quot;General"/>
    <numFmt numFmtId="165" formatCode="General&quot; %&quot;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9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FFF99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99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FF99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9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FFFF99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1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/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2" fillId="0" borderId="0" xfId="0" applyFont="1"/>
    <xf numFmtId="0" fontId="8" fillId="1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E9E9"/>
      <color rgb="FF4D7FBB"/>
      <color rgb="FF4070AA"/>
      <color rgb="FF2B4C73"/>
      <color rgb="FF143154"/>
      <color rgb="FF091625"/>
      <color rgb="FF0B1B2F"/>
      <color rgb="FF07121F"/>
      <color rgb="FF0D1F35"/>
      <color rgb="FF689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Retards pour 100 élèves par niveau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16158811045781"/>
          <c:y val="0.34003805774278217"/>
          <c:w val="0.6980370843580207"/>
          <c:h val="0.6197082239720036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bord'!$A$3:$A$6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'Tableau de bord'!$D$3:$D$6</c:f>
              <c:numCache>
                <c:formatCode>General</c:formatCode>
                <c:ptCount val="4"/>
                <c:pt idx="0">
                  <c:v>103</c:v>
                </c:pt>
                <c:pt idx="1">
                  <c:v>433</c:v>
                </c:pt>
                <c:pt idx="2">
                  <c:v>410</c:v>
                </c:pt>
                <c:pt idx="3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4-4767-929C-993E94F7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"/>
          <c:y val="0.6123307086614177"/>
          <c:w val="0.22783766850265622"/>
          <c:h val="0.34567098467530288"/>
        </c:manualLayout>
      </c:layout>
      <c:overlay val="0"/>
      <c:txPr>
        <a:bodyPr/>
        <a:lstStyle/>
        <a:p>
          <a:pPr rtl="0">
            <a:defRPr sz="800"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50"/>
              <a:t>Taux d'absences et d'absentéisme </a:t>
            </a:r>
            <a:r>
              <a:rPr lang="en-US" sz="1150" u="none"/>
              <a:t>par</a:t>
            </a:r>
            <a:r>
              <a:rPr lang="en-US" sz="1150" u="none" baseline="0"/>
              <a:t> trimestre</a:t>
            </a:r>
            <a:endParaRPr lang="en-US" sz="115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bord'!$E$1</c:f>
              <c:strCache>
                <c:ptCount val="1"/>
                <c:pt idx="0">
                  <c:v>Taux d'absences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'Tableau de bord'!$E$2:$G$2</c:f>
              <c:strCache>
                <c:ptCount val="3"/>
                <c:pt idx="0">
                  <c:v>1er trim.</c:v>
                </c:pt>
                <c:pt idx="1">
                  <c:v>2ème trim.</c:v>
                </c:pt>
                <c:pt idx="2">
                  <c:v>3ème trim.</c:v>
                </c:pt>
              </c:strCache>
            </c:strRef>
          </c:cat>
          <c:val>
            <c:numRef>
              <c:f>'Tableau de bord'!$E$7:$G$7</c:f>
              <c:numCache>
                <c:formatCode>General" %"</c:formatCode>
                <c:ptCount val="3"/>
                <c:pt idx="0">
                  <c:v>2.2999999999999998</c:v>
                </c:pt>
                <c:pt idx="1">
                  <c:v>3.7</c:v>
                </c:pt>
                <c:pt idx="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C-4F39-8C36-2D4ECF17FCAA}"/>
            </c:ext>
          </c:extLst>
        </c:ser>
        <c:ser>
          <c:idx val="1"/>
          <c:order val="1"/>
          <c:tx>
            <c:strRef>
              <c:f>'Tableau de bord'!$I$1:$L$1</c:f>
              <c:strCache>
                <c:ptCount val="4"/>
                <c:pt idx="0">
                  <c:v>Taux d'absentéisme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'Tableau de bord'!$E$2:$G$2</c:f>
              <c:strCache>
                <c:ptCount val="3"/>
                <c:pt idx="0">
                  <c:v>1er trim.</c:v>
                </c:pt>
                <c:pt idx="1">
                  <c:v>2ème trim.</c:v>
                </c:pt>
                <c:pt idx="2">
                  <c:v>3ème trim.</c:v>
                </c:pt>
              </c:strCache>
            </c:strRef>
          </c:cat>
          <c:val>
            <c:numRef>
              <c:f>'Tableau de bord'!$I$7:$K$7</c:f>
              <c:numCache>
                <c:formatCode>General" %"</c:formatCode>
                <c:ptCount val="3"/>
                <c:pt idx="0">
                  <c:v>0.7</c:v>
                </c:pt>
                <c:pt idx="1">
                  <c:v>0.9</c:v>
                </c:pt>
                <c:pt idx="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C-4F39-8C36-2D4ECF17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85792"/>
        <c:axId val="90391680"/>
      </c:lineChart>
      <c:catAx>
        <c:axId val="903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391680"/>
        <c:crosses val="autoZero"/>
        <c:auto val="1"/>
        <c:lblAlgn val="ctr"/>
        <c:lblOffset val="100"/>
        <c:noMultiLvlLbl val="0"/>
      </c:catAx>
      <c:valAx>
        <c:axId val="903916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  <a:alpha val="30000"/>
                </a:sysClr>
              </a:solidFill>
            </a:ln>
          </c:spPr>
        </c:majorGridlines>
        <c:numFmt formatCode="General&quot; %&quot;" sourceLinked="1"/>
        <c:majorTickMark val="out"/>
        <c:minorTickMark val="none"/>
        <c:tickLblPos val="nextTo"/>
        <c:crossAx val="90385792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50"/>
              <a:t>Taux d'absences</a:t>
            </a:r>
            <a:r>
              <a:rPr lang="en-US" sz="1150" baseline="0"/>
              <a:t> et d'absentéisme par niveau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Absences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'Tableau de bord'!$A$3:$A$6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'Tableau de bord'!$H$3:$H$6</c:f>
              <c:numCache>
                <c:formatCode>General" %"</c:formatCode>
                <c:ptCount val="4"/>
                <c:pt idx="0">
                  <c:v>2.5</c:v>
                </c:pt>
                <c:pt idx="1">
                  <c:v>2.2999999999999998</c:v>
                </c:pt>
                <c:pt idx="2">
                  <c:v>3.5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5DC-87DA-D035A3CC32E5}"/>
            </c:ext>
          </c:extLst>
        </c:ser>
        <c:ser>
          <c:idx val="1"/>
          <c:order val="1"/>
          <c:tx>
            <c:v>Absentéisme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'Tableau de bord'!$A$3:$A$6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'Tableau de bord'!$L$3:$L$6</c:f>
              <c:numCache>
                <c:formatCode>General" %"</c:formatCode>
                <c:ptCount val="4"/>
                <c:pt idx="0">
                  <c:v>0.5</c:v>
                </c:pt>
                <c:pt idx="1">
                  <c:v>0.8</c:v>
                </c:pt>
                <c:pt idx="2">
                  <c:v>0.7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E-45DC-87DA-D035A3CC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52928"/>
        <c:axId val="89871104"/>
      </c:barChart>
      <c:catAx>
        <c:axId val="8985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89871104"/>
        <c:crosses val="autoZero"/>
        <c:auto val="1"/>
        <c:lblAlgn val="ctr"/>
        <c:lblOffset val="100"/>
        <c:noMultiLvlLbl val="0"/>
      </c:catAx>
      <c:valAx>
        <c:axId val="8987110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  <a:alpha val="30000"/>
                </a:sysClr>
              </a:solidFill>
            </a:ln>
          </c:spPr>
        </c:majorGridlines>
        <c:numFmt formatCode="General&quot; %&quot;" sourceLinked="1"/>
        <c:majorTickMark val="out"/>
        <c:minorTickMark val="none"/>
        <c:tickLblPos val="nextTo"/>
        <c:crossAx val="89852928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Exclusions de cours pour</a:t>
            </a:r>
            <a:r>
              <a:rPr lang="en-US" sz="1200" baseline="0"/>
              <a:t> 100 élèves par niveau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683484611658926"/>
          <c:y val="0.33445275590551243"/>
          <c:w val="0.70430286055049662"/>
          <c:h val="0.6272060367454076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bord'!$A$3:$A$6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'Tableau de bord'!$P$3:$P$6</c:f>
              <c:numCache>
                <c:formatCode>General</c:formatCode>
                <c:ptCount val="4"/>
                <c:pt idx="0">
                  <c:v>6</c:v>
                </c:pt>
                <c:pt idx="1">
                  <c:v>61</c:v>
                </c:pt>
                <c:pt idx="2">
                  <c:v>31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A-4971-9E91-7C1186D7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3036415848218122E-3"/>
          <c:y val="0.62899737532808531"/>
          <c:w val="0.20717651123440062"/>
          <c:h val="0.3481627296587928"/>
        </c:manualLayout>
      </c:layout>
      <c:overlay val="0"/>
      <c:txPr>
        <a:bodyPr/>
        <a:lstStyle/>
        <a:p>
          <a:pPr rtl="0">
            <a:defRPr sz="800"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/>
              <a:t>Retenues pour 100 élèves par niveau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410650541574731"/>
          <c:y val="0.34203674540682416"/>
          <c:w val="0.70979526243113189"/>
          <c:h val="0.6287047244094498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bord'!$A$3:$A$6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'Tableau de bord'!$R$3:$R$6</c:f>
              <c:numCache>
                <c:formatCode>General</c:formatCode>
                <c:ptCount val="4"/>
                <c:pt idx="0">
                  <c:v>65</c:v>
                </c:pt>
                <c:pt idx="1">
                  <c:v>171</c:v>
                </c:pt>
                <c:pt idx="2">
                  <c:v>127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4-4159-8B91-8D96054DF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2.9404850565675072E-3"/>
          <c:y val="0.62344181977252922"/>
          <c:w val="0.23361082935835467"/>
          <c:h val="0.34567098467530288"/>
        </c:manualLayout>
      </c:layout>
      <c:overlay val="0"/>
      <c:txPr>
        <a:bodyPr/>
        <a:lstStyle/>
        <a:p>
          <a:pPr rtl="0">
            <a:defRPr sz="800"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Motifs d'exclusions de cours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974381723411332"/>
          <c:y val="0.24481977252843423"/>
          <c:w val="0.66161941024977744"/>
          <c:h val="0.587187226596675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412-49F6-BA79-B397FDE64A4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12-49F6-BA79-B397FDE64A43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12-49F6-BA79-B397FDE64A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bord'!$M$2:$O$2</c:f>
              <c:strCache>
                <c:ptCount val="3"/>
                <c:pt idx="0">
                  <c:v>Manquement
grave</c:v>
                </c:pt>
                <c:pt idx="1">
                  <c:v>Autre motif</c:v>
                </c:pt>
                <c:pt idx="2">
                  <c:v>Sans motif communiqué</c:v>
                </c:pt>
              </c:strCache>
            </c:strRef>
          </c:cat>
          <c:val>
            <c:numRef>
              <c:f>'Tableau de bord'!$M$7:$O$7</c:f>
              <c:numCache>
                <c:formatCode>General</c:formatCode>
                <c:ptCount val="3"/>
                <c:pt idx="0">
                  <c:v>41</c:v>
                </c:pt>
                <c:pt idx="1">
                  <c:v>65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0-4D80-89DF-1191895F5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154127726240299E-3"/>
          <c:y val="0.69536307961504817"/>
          <c:w val="0.41937917522319884"/>
          <c:h val="0.27130358705161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/>
              <a:t>Sanctions pour 100 élèves par niveau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974381723411332"/>
          <c:y val="0.24481977252843437"/>
          <c:w val="0.66161941024977877"/>
          <c:h val="0.5871872265966754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bord'!$S$2:$W$2</c:f>
              <c:strCache>
                <c:ptCount val="5"/>
                <c:pt idx="0">
                  <c:v>Mesures de responsabilisation</c:v>
                </c:pt>
                <c:pt idx="1">
                  <c:v>Avertissements</c:v>
                </c:pt>
                <c:pt idx="2">
                  <c:v>Blâmes</c:v>
                </c:pt>
                <c:pt idx="3">
                  <c:v>Exclusions internes</c:v>
                </c:pt>
                <c:pt idx="4">
                  <c:v>Exclusions externes</c:v>
                </c:pt>
              </c:strCache>
            </c:strRef>
          </c:cat>
          <c:val>
            <c:numRef>
              <c:f>'Tableau de bord'!$Y$7:$AC$7</c:f>
              <c:numCache>
                <c:formatCode>General</c:formatCode>
                <c:ptCount val="5"/>
                <c:pt idx="0">
                  <c:v>2</c:v>
                </c:pt>
                <c:pt idx="1">
                  <c:v>24</c:v>
                </c:pt>
                <c:pt idx="2">
                  <c:v>11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9-4ACD-BC21-77BF00732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5154127726240301E-3"/>
          <c:y val="0.53980752405949262"/>
          <c:w val="0.41937917522319906"/>
          <c:h val="0.46019247594050744"/>
        </c:manualLayout>
      </c:layout>
      <c:overlay val="0"/>
      <c:txPr>
        <a:bodyPr/>
        <a:lstStyle/>
        <a:p>
          <a:pPr rtl="0">
            <a:defRPr sz="700"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6</xdr:col>
      <xdr:colOff>0</xdr:colOff>
      <xdr:row>20</xdr:row>
      <xdr:rowOff>0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15</xdr:col>
      <xdr:colOff>5952</xdr:colOff>
      <xdr:row>20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6A2203FE-A42C-4527-A8D8-D97B1A484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18</xdr:col>
      <xdr:colOff>7327</xdr:colOff>
      <xdr:row>20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1CD6F244-2799-49BD-8AA0-3A2A86EC7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20</xdr:row>
      <xdr:rowOff>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2B08BF1E-0125-47F2-839A-658E0FAE8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22</xdr:col>
      <xdr:colOff>0</xdr:colOff>
      <xdr:row>20</xdr:row>
      <xdr:rowOff>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3A8C04D2-4F2F-4C2A-BBEE-68DF4A88B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showGridLines="0" tabSelected="1" zoomScale="85" zoomScaleNormal="85" workbookViewId="0">
      <selection activeCell="J32" sqref="J32"/>
    </sheetView>
  </sheetViews>
  <sheetFormatPr baseColWidth="10" defaultRowHeight="15" x14ac:dyDescent="0.25"/>
  <cols>
    <col min="1" max="30" width="10" customWidth="1"/>
  </cols>
  <sheetData>
    <row r="1" spans="1:30" s="3" customFormat="1" ht="19.5" customHeight="1" x14ac:dyDescent="0.25">
      <c r="A1" s="31" t="s">
        <v>9</v>
      </c>
      <c r="B1" s="31" t="s">
        <v>7</v>
      </c>
      <c r="C1" s="25" t="s">
        <v>2</v>
      </c>
      <c r="D1" s="25"/>
      <c r="E1" s="26" t="s">
        <v>18</v>
      </c>
      <c r="F1" s="26"/>
      <c r="G1" s="26"/>
      <c r="H1" s="26"/>
      <c r="I1" s="27" t="s">
        <v>14</v>
      </c>
      <c r="J1" s="27"/>
      <c r="K1" s="27"/>
      <c r="L1" s="27"/>
      <c r="M1" s="28" t="s">
        <v>1</v>
      </c>
      <c r="N1" s="28"/>
      <c r="O1" s="28"/>
      <c r="P1" s="28"/>
      <c r="Q1" s="29" t="s">
        <v>8</v>
      </c>
      <c r="R1" s="29"/>
      <c r="S1" s="30" t="s">
        <v>0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2" customFormat="1" ht="74.25" customHeight="1" x14ac:dyDescent="0.25">
      <c r="A2" s="31"/>
      <c r="B2" s="31"/>
      <c r="C2" s="9" t="s">
        <v>2</v>
      </c>
      <c r="D2" s="9" t="s">
        <v>26</v>
      </c>
      <c r="E2" s="4" t="s">
        <v>15</v>
      </c>
      <c r="F2" s="4" t="s">
        <v>16</v>
      </c>
      <c r="G2" s="4" t="s">
        <v>17</v>
      </c>
      <c r="H2" s="4" t="s">
        <v>19</v>
      </c>
      <c r="I2" s="5" t="s">
        <v>15</v>
      </c>
      <c r="J2" s="5" t="s">
        <v>16</v>
      </c>
      <c r="K2" s="5" t="s">
        <v>17</v>
      </c>
      <c r="L2" s="5" t="s">
        <v>19</v>
      </c>
      <c r="M2" s="6" t="s">
        <v>24</v>
      </c>
      <c r="N2" s="6" t="s">
        <v>22</v>
      </c>
      <c r="O2" s="6" t="s">
        <v>23</v>
      </c>
      <c r="P2" s="6" t="s">
        <v>27</v>
      </c>
      <c r="Q2" s="7" t="s">
        <v>8</v>
      </c>
      <c r="R2" s="7" t="s">
        <v>28</v>
      </c>
      <c r="S2" s="8" t="s">
        <v>34</v>
      </c>
      <c r="T2" s="8" t="s">
        <v>3</v>
      </c>
      <c r="U2" s="8" t="s">
        <v>4</v>
      </c>
      <c r="V2" s="8" t="s">
        <v>5</v>
      </c>
      <c r="W2" s="8" t="s">
        <v>6</v>
      </c>
      <c r="X2" s="8" t="s">
        <v>0</v>
      </c>
      <c r="Y2" s="8" t="s">
        <v>35</v>
      </c>
      <c r="Z2" s="8" t="s">
        <v>29</v>
      </c>
      <c r="AA2" s="8" t="s">
        <v>30</v>
      </c>
      <c r="AB2" s="8" t="s">
        <v>31</v>
      </c>
      <c r="AC2" s="8" t="s">
        <v>32</v>
      </c>
      <c r="AD2" s="8" t="s">
        <v>33</v>
      </c>
    </row>
    <row r="3" spans="1:30" x14ac:dyDescent="0.25">
      <c r="A3" s="17" t="s">
        <v>10</v>
      </c>
      <c r="B3" s="16">
        <v>147</v>
      </c>
      <c r="C3" s="10">
        <v>152</v>
      </c>
      <c r="D3" s="1">
        <f>ROUND(C3/$B3*100,0)</f>
        <v>103</v>
      </c>
      <c r="E3" s="20">
        <v>2.11</v>
      </c>
      <c r="F3" s="20">
        <v>2.87</v>
      </c>
      <c r="G3" s="20">
        <v>2.4900000000000002</v>
      </c>
      <c r="H3" s="21">
        <f>ROUND(AVERAGE(E3:G3),1)</f>
        <v>2.5</v>
      </c>
      <c r="I3" s="20">
        <v>0.22</v>
      </c>
      <c r="J3" s="20">
        <v>0.57999999999999996</v>
      </c>
      <c r="K3" s="20">
        <v>0.68</v>
      </c>
      <c r="L3" s="21">
        <f>ROUND(AVERAGE(I3:K3),1)</f>
        <v>0.5</v>
      </c>
      <c r="M3" s="10">
        <v>2</v>
      </c>
      <c r="N3" s="10">
        <v>3</v>
      </c>
      <c r="O3" s="10">
        <v>4</v>
      </c>
      <c r="P3" s="1">
        <f>ROUND(SUM(M3:O3)/$B3*100,0)</f>
        <v>6</v>
      </c>
      <c r="Q3" s="10">
        <v>96</v>
      </c>
      <c r="R3" s="1">
        <f>ROUND(Q3/$B3*100,0)</f>
        <v>65</v>
      </c>
      <c r="S3" s="10">
        <v>0</v>
      </c>
      <c r="T3" s="10">
        <v>3</v>
      </c>
      <c r="U3" s="10">
        <v>2</v>
      </c>
      <c r="V3" s="10">
        <v>0</v>
      </c>
      <c r="W3" s="10">
        <v>3</v>
      </c>
      <c r="X3" s="1">
        <f>SUM(S3:W3)</f>
        <v>8</v>
      </c>
      <c r="Y3" s="1">
        <f t="shared" ref="Y3:AD3" si="0">ROUND(S3/$B3*100,0)</f>
        <v>0</v>
      </c>
      <c r="Z3" s="1">
        <f t="shared" si="0"/>
        <v>2</v>
      </c>
      <c r="AA3" s="1">
        <f t="shared" si="0"/>
        <v>1</v>
      </c>
      <c r="AB3" s="1">
        <f t="shared" si="0"/>
        <v>0</v>
      </c>
      <c r="AC3" s="1">
        <f t="shared" si="0"/>
        <v>2</v>
      </c>
      <c r="AD3" s="1">
        <f t="shared" si="0"/>
        <v>5</v>
      </c>
    </row>
    <row r="4" spans="1:30" x14ac:dyDescent="0.25">
      <c r="A4" s="18" t="s">
        <v>11</v>
      </c>
      <c r="B4" s="16">
        <v>127</v>
      </c>
      <c r="C4" s="10">
        <v>550</v>
      </c>
      <c r="D4" s="1">
        <f t="shared" ref="D4:D6" si="1">ROUND(C4/$B4*100,0)</f>
        <v>433</v>
      </c>
      <c r="E4" s="20">
        <v>1.57</v>
      </c>
      <c r="F4" s="20">
        <v>2.2999999999999998</v>
      </c>
      <c r="G4" s="20">
        <v>3.12</v>
      </c>
      <c r="H4" s="21">
        <f t="shared" ref="H4:H6" si="2">ROUND(AVERAGE(E4:G4),1)</f>
        <v>2.2999999999999998</v>
      </c>
      <c r="I4" s="20">
        <v>0.69</v>
      </c>
      <c r="J4" s="20">
        <v>0.56000000000000005</v>
      </c>
      <c r="K4" s="20">
        <v>1.08</v>
      </c>
      <c r="L4" s="21">
        <f t="shared" ref="L4:L6" si="3">ROUND(AVERAGE(I4:K4),1)</f>
        <v>0.8</v>
      </c>
      <c r="M4" s="10">
        <v>20</v>
      </c>
      <c r="N4" s="10">
        <v>35</v>
      </c>
      <c r="O4" s="10">
        <v>23</v>
      </c>
      <c r="P4" s="1">
        <f t="shared" ref="P4:P6" si="4">ROUND(SUM(M4:O4)/$B4*100,0)</f>
        <v>61</v>
      </c>
      <c r="Q4" s="10">
        <v>217</v>
      </c>
      <c r="R4" s="1">
        <f t="shared" ref="R4:R6" si="5">ROUND(Q4/$B4*100,0)</f>
        <v>171</v>
      </c>
      <c r="S4" s="10">
        <v>0</v>
      </c>
      <c r="T4" s="10">
        <v>7</v>
      </c>
      <c r="U4" s="10">
        <v>5</v>
      </c>
      <c r="V4" s="10">
        <v>0</v>
      </c>
      <c r="W4" s="10">
        <v>7</v>
      </c>
      <c r="X4" s="1">
        <f t="shared" ref="X4:X6" si="6">SUM(S4:W4)</f>
        <v>19</v>
      </c>
      <c r="Y4" s="1">
        <f t="shared" ref="Y4:AA6" si="7">ROUND(S4/$B4*100,0)</f>
        <v>0</v>
      </c>
      <c r="Z4" s="1">
        <f t="shared" si="7"/>
        <v>6</v>
      </c>
      <c r="AA4" s="1">
        <f t="shared" si="7"/>
        <v>4</v>
      </c>
      <c r="AB4" s="1">
        <f t="shared" ref="AB4:AB6" si="8">ROUND(V4/$B4*100,0)</f>
        <v>0</v>
      </c>
      <c r="AC4" s="1">
        <f t="shared" ref="AC4:AC6" si="9">ROUND(W4/$B4*100,0)</f>
        <v>6</v>
      </c>
      <c r="AD4" s="1">
        <f t="shared" ref="AD4:AD6" si="10">ROUND(X4/$B4*100,0)</f>
        <v>15</v>
      </c>
    </row>
    <row r="5" spans="1:30" x14ac:dyDescent="0.25">
      <c r="A5" s="18" t="s">
        <v>12</v>
      </c>
      <c r="B5" s="16">
        <v>143</v>
      </c>
      <c r="C5" s="10">
        <v>586</v>
      </c>
      <c r="D5" s="1">
        <f t="shared" si="1"/>
        <v>410</v>
      </c>
      <c r="E5" s="20">
        <v>3.22</v>
      </c>
      <c r="F5" s="20">
        <v>3.63</v>
      </c>
      <c r="G5" s="20">
        <v>3.53</v>
      </c>
      <c r="H5" s="21">
        <f t="shared" si="2"/>
        <v>3.5</v>
      </c>
      <c r="I5" s="20">
        <v>0.46</v>
      </c>
      <c r="J5" s="20">
        <v>0.51</v>
      </c>
      <c r="K5" s="20">
        <v>1.19</v>
      </c>
      <c r="L5" s="21">
        <f t="shared" si="3"/>
        <v>0.7</v>
      </c>
      <c r="M5" s="10">
        <v>7</v>
      </c>
      <c r="N5" s="10">
        <v>12</v>
      </c>
      <c r="O5" s="10">
        <v>25</v>
      </c>
      <c r="P5" s="1">
        <f t="shared" si="4"/>
        <v>31</v>
      </c>
      <c r="Q5" s="10">
        <v>181</v>
      </c>
      <c r="R5" s="1">
        <f t="shared" si="5"/>
        <v>127</v>
      </c>
      <c r="S5" s="10">
        <v>1</v>
      </c>
      <c r="T5" s="10">
        <v>8</v>
      </c>
      <c r="U5" s="10">
        <v>0</v>
      </c>
      <c r="V5" s="10">
        <v>3</v>
      </c>
      <c r="W5" s="10">
        <v>1</v>
      </c>
      <c r="X5" s="1">
        <f t="shared" si="6"/>
        <v>13</v>
      </c>
      <c r="Y5" s="1">
        <f t="shared" si="7"/>
        <v>1</v>
      </c>
      <c r="Z5" s="1">
        <f t="shared" si="7"/>
        <v>6</v>
      </c>
      <c r="AA5" s="1">
        <f t="shared" si="7"/>
        <v>0</v>
      </c>
      <c r="AB5" s="1">
        <f t="shared" si="8"/>
        <v>2</v>
      </c>
      <c r="AC5" s="1">
        <f t="shared" si="9"/>
        <v>1</v>
      </c>
      <c r="AD5" s="1">
        <f t="shared" si="10"/>
        <v>9</v>
      </c>
    </row>
    <row r="6" spans="1:30" x14ac:dyDescent="0.25">
      <c r="A6" s="18" t="s">
        <v>13</v>
      </c>
      <c r="B6" s="16">
        <v>147</v>
      </c>
      <c r="C6" s="10">
        <v>512</v>
      </c>
      <c r="D6" s="1">
        <f t="shared" si="1"/>
        <v>348</v>
      </c>
      <c r="E6" s="20">
        <v>2.4</v>
      </c>
      <c r="F6" s="20">
        <v>6.08</v>
      </c>
      <c r="G6" s="20">
        <v>4.22</v>
      </c>
      <c r="H6" s="21">
        <f t="shared" si="2"/>
        <v>4.2</v>
      </c>
      <c r="I6" s="20">
        <v>1.54</v>
      </c>
      <c r="J6" s="20">
        <v>1.97</v>
      </c>
      <c r="K6" s="20">
        <v>1.81</v>
      </c>
      <c r="L6" s="21">
        <f t="shared" si="3"/>
        <v>1.8</v>
      </c>
      <c r="M6" s="10">
        <v>12</v>
      </c>
      <c r="N6" s="10">
        <v>15</v>
      </c>
      <c r="O6" s="10">
        <v>35</v>
      </c>
      <c r="P6" s="1">
        <f t="shared" si="4"/>
        <v>42</v>
      </c>
      <c r="Q6" s="10">
        <v>155</v>
      </c>
      <c r="R6" s="1">
        <f t="shared" si="5"/>
        <v>105</v>
      </c>
      <c r="S6" s="10">
        <v>2</v>
      </c>
      <c r="T6" s="10">
        <v>15</v>
      </c>
      <c r="U6" s="10">
        <v>9</v>
      </c>
      <c r="V6" s="10">
        <v>0</v>
      </c>
      <c r="W6" s="10">
        <v>1</v>
      </c>
      <c r="X6" s="1">
        <f t="shared" si="6"/>
        <v>27</v>
      </c>
      <c r="Y6" s="1">
        <f t="shared" si="7"/>
        <v>1</v>
      </c>
      <c r="Z6" s="1">
        <f t="shared" si="7"/>
        <v>10</v>
      </c>
      <c r="AA6" s="1">
        <f t="shared" si="7"/>
        <v>6</v>
      </c>
      <c r="AB6" s="1">
        <f t="shared" si="8"/>
        <v>0</v>
      </c>
      <c r="AC6" s="1">
        <f t="shared" si="9"/>
        <v>1</v>
      </c>
      <c r="AD6" s="1">
        <f t="shared" si="10"/>
        <v>18</v>
      </c>
    </row>
    <row r="7" spans="1:30" x14ac:dyDescent="0.25">
      <c r="A7" s="15" t="s">
        <v>21</v>
      </c>
      <c r="B7" s="15">
        <f>SUM(B3:B6)</f>
        <v>564</v>
      </c>
      <c r="C7" s="11">
        <f t="shared" ref="C7:W7" si="11">SUM(C3:C6)</f>
        <v>1800</v>
      </c>
      <c r="D7" s="11">
        <f>ROUND(AVERAGE(D3:D6),0)</f>
        <v>324</v>
      </c>
      <c r="E7" s="22">
        <f>ROUND(AVERAGE(E3:E6),1)</f>
        <v>2.2999999999999998</v>
      </c>
      <c r="F7" s="22">
        <f t="shared" ref="F7:H7" si="12">ROUND(AVERAGE(F3:F6),1)</f>
        <v>3.7</v>
      </c>
      <c r="G7" s="22">
        <f t="shared" si="12"/>
        <v>3.3</v>
      </c>
      <c r="H7" s="22">
        <f t="shared" si="12"/>
        <v>3.1</v>
      </c>
      <c r="I7" s="23">
        <f>ROUND(AVERAGE(I3:I6),1)</f>
        <v>0.7</v>
      </c>
      <c r="J7" s="23">
        <f t="shared" ref="J7:L7" si="13">ROUND(AVERAGE(J3:J6),1)</f>
        <v>0.9</v>
      </c>
      <c r="K7" s="23">
        <f t="shared" si="13"/>
        <v>1.2</v>
      </c>
      <c r="L7" s="23">
        <f t="shared" si="13"/>
        <v>1</v>
      </c>
      <c r="M7" s="12">
        <f t="shared" si="11"/>
        <v>41</v>
      </c>
      <c r="N7" s="12">
        <f t="shared" ref="N7" si="14">SUM(N3:N6)</f>
        <v>65</v>
      </c>
      <c r="O7" s="12">
        <f t="shared" ref="O7" si="15">SUM(O3:O6)</f>
        <v>87</v>
      </c>
      <c r="P7" s="12">
        <f>ROUND(AVERAGE(P3:P6),0)</f>
        <v>35</v>
      </c>
      <c r="Q7" s="13">
        <f t="shared" si="11"/>
        <v>649</v>
      </c>
      <c r="R7" s="13">
        <f>ROUND(AVERAGE(R3:R6),0)</f>
        <v>117</v>
      </c>
      <c r="S7" s="14">
        <f t="shared" si="11"/>
        <v>3</v>
      </c>
      <c r="T7" s="14">
        <f t="shared" si="11"/>
        <v>33</v>
      </c>
      <c r="U7" s="14">
        <f t="shared" si="11"/>
        <v>16</v>
      </c>
      <c r="V7" s="14">
        <f t="shared" si="11"/>
        <v>3</v>
      </c>
      <c r="W7" s="14">
        <f t="shared" si="11"/>
        <v>12</v>
      </c>
      <c r="X7" s="14">
        <f>SUM(X3:X6)</f>
        <v>67</v>
      </c>
      <c r="Y7" s="14">
        <f t="shared" ref="Y7:Z7" si="16">SUM(Y3:Y6)</f>
        <v>2</v>
      </c>
      <c r="Z7" s="14">
        <f t="shared" si="16"/>
        <v>24</v>
      </c>
      <c r="AA7" s="14">
        <f t="shared" ref="AA7:AC7" si="17">SUM(AA3:AA6)</f>
        <v>11</v>
      </c>
      <c r="AB7" s="14">
        <f t="shared" si="17"/>
        <v>2</v>
      </c>
      <c r="AC7" s="14">
        <f t="shared" si="17"/>
        <v>10</v>
      </c>
      <c r="AD7" s="14">
        <f>ROUND(AVERAGE(AD3:AD6),0)</f>
        <v>12</v>
      </c>
    </row>
    <row r="22" spans="1:1" x14ac:dyDescent="0.25">
      <c r="A22" s="24" t="s">
        <v>20</v>
      </c>
    </row>
    <row r="23" spans="1:1" x14ac:dyDescent="0.25">
      <c r="A23" t="s">
        <v>25</v>
      </c>
    </row>
    <row r="24" spans="1:1" x14ac:dyDescent="0.25">
      <c r="A24" s="19" t="s">
        <v>36</v>
      </c>
    </row>
  </sheetData>
  <mergeCells count="8">
    <mergeCell ref="B1:B2"/>
    <mergeCell ref="A1:A2"/>
    <mergeCell ref="S1:AD1"/>
    <mergeCell ref="Q1:R1"/>
    <mergeCell ref="C1:D1"/>
    <mergeCell ref="M1:P1"/>
    <mergeCell ref="E1:H1"/>
    <mergeCell ref="I1:L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7:R7 D7 M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bord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2018-01-08T21:10:59Z</dcterms:modified>
</cp:coreProperties>
</file>